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3500" activeTab="0"/>
  </bookViews>
  <sheets>
    <sheet name="修改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<sst xmlns="http://schemas.openxmlformats.org/spreadsheetml/2006/main" count="39" uniqueCount="33">
  <si>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附件3</t>
  </si>
  <si>
    <t>利通区2024年造林绿化投资概算表</t>
  </si>
  <si>
    <t>项目</t>
  </si>
  <si>
    <t>名称</t>
  </si>
  <si>
    <t>面积
（亩）</t>
  </si>
  <si>
    <t>苗木预算</t>
  </si>
  <si>
    <t>整地费
（万元）</t>
  </si>
  <si>
    <t>栽植及管护费
（万元）</t>
  </si>
  <si>
    <t>总计
（万元）</t>
  </si>
  <si>
    <t>资金来源（万元）</t>
  </si>
  <si>
    <t>备注</t>
  </si>
  <si>
    <t>苗木量
（株）</t>
  </si>
  <si>
    <t>苗木预算金额（万元）</t>
  </si>
  <si>
    <t>中央补助资金</t>
  </si>
  <si>
    <t>自治区补助资金</t>
  </si>
  <si>
    <t>本级财政配套资金</t>
  </si>
  <si>
    <t>合计</t>
  </si>
  <si>
    <t>国土绿化建设</t>
  </si>
  <si>
    <t>苦水河水环境项目生态隔离带建设</t>
  </si>
  <si>
    <t>2500元/亩</t>
  </si>
  <si>
    <t>农田林网及其他防护林</t>
  </si>
  <si>
    <t>防风固沙林</t>
  </si>
  <si>
    <t>400元/亩</t>
  </si>
  <si>
    <t>美丽村庄绿化</t>
  </si>
  <si>
    <t>金积工业园区道路绿化建设</t>
  </si>
  <si>
    <t>退化林补植补造</t>
  </si>
  <si>
    <t>650元/亩</t>
  </si>
  <si>
    <t>小计</t>
  </si>
  <si>
    <t>老旧小区改造提升</t>
  </si>
  <si>
    <t>老旧小区绿化改造提升</t>
  </si>
  <si>
    <t>2023年文旅精品名宿村绿化改造提升</t>
  </si>
  <si>
    <t>退化草原生态修复</t>
  </si>
  <si>
    <t>90元/亩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</si>
</sst>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</numFmts>
  <fonts count="29">
    <font>
      <sz val="12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8" fillId="0" borderId="4" applyNumberFormat="0" applyFill="0" applyAlignment="0" applyProtection="0"/>
    <xf numFmtId="0" fontId="10" fillId="6" borderId="0" applyNumberFormat="0" applyBorder="0" applyAlignment="0" applyProtection="0"/>
    <xf numFmtId="0" fontId="16" fillId="0" borderId="5" applyNumberFormat="0" applyFill="0" applyAlignment="0" applyProtection="0"/>
    <xf numFmtId="0" fontId="10" fillId="6" borderId="0" applyNumberFormat="0" applyBorder="0" applyAlignment="0" applyProtection="0"/>
    <xf numFmtId="0" fontId="13" fillId="8" borderId="6" applyNumberFormat="0" applyAlignment="0" applyProtection="0"/>
    <xf numFmtId="0" fontId="27" fillId="8" borderId="1" applyNumberFormat="0" applyAlignment="0" applyProtection="0"/>
    <xf numFmtId="0" fontId="25" fillId="9" borderId="7" applyNumberFormat="0" applyAlignment="0" applyProtection="0"/>
    <xf numFmtId="0" fontId="12" fillId="2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11" fillId="4" borderId="0" applyNumberFormat="0" applyBorder="0" applyAlignment="0" applyProtection="0"/>
    <xf numFmtId="0" fontId="22" fillId="11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0" fillId="16" borderId="0" applyNumberFormat="0" applyBorder="0" applyAlignment="0" applyProtection="0"/>
    <xf numFmtId="0" fontId="12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</cellStyleXfs>
  <cellXfs count="73"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176" fontId="2" fillId="0" borderId="12" xfId="0" applyNumberFormat="1" applyFont="1" applyBorder="1" applyAlignment="1" applyProtection="1">
      <alignment horizontal="center" vertical="center" wrapText="1"/>
      <protection/>
    </xf>
    <xf numFmtId="177" fontId="2" fillId="0" borderId="11" xfId="0" applyNumberFormat="1" applyFont="1" applyBorder="1" applyAlignment="1" applyProtection="1">
      <alignment horizontal="center" vertical="center" wrapText="1"/>
      <protection/>
    </xf>
    <xf numFmtId="178" fontId="2" fillId="0" borderId="11" xfId="0" applyNumberFormat="1" applyFont="1" applyBorder="1" applyAlignment="1" applyProtection="1">
      <alignment horizontal="center" vertical="center" wrapText="1"/>
      <protection/>
    </xf>
    <xf numFmtId="178" fontId="2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2" fillId="0" borderId="11" xfId="0" applyNumberFormat="1" applyFont="1" applyBorder="1" applyAlignment="1" applyProtection="1">
      <alignment horizontal="center" vertical="center" wrapText="1"/>
      <protection/>
    </xf>
    <xf numFmtId="176" fontId="2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176" fontId="8" fillId="0" borderId="12" xfId="0" applyNumberFormat="1" applyFont="1" applyFill="1" applyBorder="1" applyAlignment="1" applyProtection="1">
      <alignment horizontal="center" vertical="center"/>
      <protection/>
    </xf>
    <xf numFmtId="177" fontId="8" fillId="0" borderId="11" xfId="0" applyNumberFormat="1" applyFont="1" applyFill="1" applyBorder="1" applyAlignment="1" applyProtection="1">
      <alignment horizontal="center" vertical="center" wrapText="1"/>
      <protection/>
    </xf>
    <xf numFmtId="178" fontId="8" fillId="0" borderId="11" xfId="0" applyNumberFormat="1" applyFont="1" applyFill="1" applyBorder="1" applyAlignment="1" applyProtection="1">
      <alignment horizontal="center" vertical="center" wrapText="1"/>
      <protection/>
    </xf>
    <xf numFmtId="176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177" fontId="2" fillId="0" borderId="12" xfId="0" applyNumberFormat="1" applyFont="1" applyBorder="1" applyAlignment="1" applyProtection="1">
      <alignment horizontal="center" vertical="center" wrapText="1"/>
      <protection/>
    </xf>
    <xf numFmtId="178" fontId="2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178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76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133" zoomScaleNormal="133" workbookViewId="0" topLeftCell="A1">
      <selection activeCell="H15" sqref="H15"/>
    </sheetView>
  </sheetViews>
  <sheetFormatPr defaultColWidth="9.00390625" defaultRowHeight="14.25"/>
  <cols>
    <col min="1" max="1" width="9.375" style="0" customWidth="1"/>
    <col min="2" max="2" width="4.375" style="0" customWidth="1"/>
    <col min="3" max="3" width="18.375" style="0" customWidth="1"/>
    <col min="4" max="4" width="10.25390625" style="0" customWidth="1"/>
    <col min="5" max="5" width="10.375" style="0" customWidth="1"/>
    <col min="6" max="6" width="9.25390625" style="0" customWidth="1"/>
    <col min="7" max="7" width="7.75390625" style="0" customWidth="1"/>
    <col min="8" max="8" width="10.00390625" style="0" customWidth="1"/>
    <col min="9" max="9" width="10.25390625" style="0" customWidth="1"/>
    <col min="10" max="11" width="8.75390625" style="0" customWidth="1"/>
    <col min="12" max="12" width="9.00390625" style="0" customWidth="1"/>
    <col min="13" max="13" width="8.25390625" style="5" customWidth="1"/>
  </cols>
  <sheetData>
    <row r="1" spans="1:13" s="1" customFormat="1" ht="20.25" customHeight="1">
      <c r="A1" s="6" t="s">
        <v>0</v>
      </c>
      <c r="B1" s="6"/>
      <c r="C1" s="6"/>
      <c r="M1" s="59"/>
    </row>
    <row r="2" spans="1:13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4.75" customHeight="1">
      <c r="A3" s="8" t="s">
        <v>2</v>
      </c>
      <c r="B3" s="8" t="s">
        <v>3</v>
      </c>
      <c r="C3" s="8"/>
      <c r="D3" s="9" t="s">
        <v>4</v>
      </c>
      <c r="E3" s="10" t="s">
        <v>5</v>
      </c>
      <c r="F3" s="11"/>
      <c r="G3" s="9" t="s">
        <v>6</v>
      </c>
      <c r="H3" s="9" t="s">
        <v>7</v>
      </c>
      <c r="I3" s="9" t="s">
        <v>8</v>
      </c>
      <c r="J3" s="60" t="s">
        <v>9</v>
      </c>
      <c r="K3" s="61"/>
      <c r="L3" s="62"/>
      <c r="M3" s="8" t="s">
        <v>10</v>
      </c>
    </row>
    <row r="4" spans="1:13" ht="24.75" customHeight="1">
      <c r="A4" s="9"/>
      <c r="B4" s="9"/>
      <c r="C4" s="9"/>
      <c r="D4" s="12"/>
      <c r="E4" s="8" t="s">
        <v>11</v>
      </c>
      <c r="F4" s="8" t="s">
        <v>12</v>
      </c>
      <c r="G4" s="12"/>
      <c r="H4" s="12"/>
      <c r="I4" s="12"/>
      <c r="J4" s="8" t="s">
        <v>13</v>
      </c>
      <c r="K4" s="8" t="s">
        <v>14</v>
      </c>
      <c r="L4" s="8" t="s">
        <v>15</v>
      </c>
      <c r="M4" s="8"/>
    </row>
    <row r="5" spans="1:13" ht="24" customHeight="1">
      <c r="A5" s="13" t="s">
        <v>16</v>
      </c>
      <c r="B5" s="14"/>
      <c r="C5" s="14"/>
      <c r="D5" s="15">
        <f>D12+D14+D16+D17</f>
        <v>15000</v>
      </c>
      <c r="E5" s="15">
        <f aca="true" t="shared" si="0" ref="D5:L5">E12+E14+E16</f>
        <v>225000</v>
      </c>
      <c r="F5" s="15">
        <f t="shared" si="0"/>
        <v>240</v>
      </c>
      <c r="G5" s="15">
        <f t="shared" si="0"/>
        <v>60</v>
      </c>
      <c r="H5" s="16">
        <f t="shared" si="0"/>
        <v>1040</v>
      </c>
      <c r="I5" s="16">
        <f>I12+I14+I16+I18</f>
        <v>1720.06</v>
      </c>
      <c r="J5" s="16">
        <f>J12+J14+J16+J18</f>
        <v>745</v>
      </c>
      <c r="K5" s="16">
        <f>K12+K14+K16+K18</f>
        <v>650</v>
      </c>
      <c r="L5" s="16">
        <f>L12+L14+L16+L18</f>
        <v>325.06</v>
      </c>
      <c r="M5" s="15"/>
    </row>
    <row r="6" spans="1:13" s="2" customFormat="1" ht="24.75" customHeight="1">
      <c r="A6" s="17" t="s">
        <v>17</v>
      </c>
      <c r="B6" s="18">
        <v>1</v>
      </c>
      <c r="C6" s="18" t="s">
        <v>18</v>
      </c>
      <c r="D6" s="19">
        <v>2300</v>
      </c>
      <c r="E6" s="20">
        <f>D6*75</f>
        <v>172500</v>
      </c>
      <c r="F6" s="21">
        <f>D6*800/10000</f>
        <v>184</v>
      </c>
      <c r="G6" s="22">
        <f>SUM(D6*200/10000)</f>
        <v>46</v>
      </c>
      <c r="H6" s="19">
        <f>D6*1500/10000</f>
        <v>345</v>
      </c>
      <c r="I6" s="19">
        <f>F6+G6+H6</f>
        <v>575</v>
      </c>
      <c r="J6" s="22">
        <f>D6*900/10000</f>
        <v>207</v>
      </c>
      <c r="K6" s="22">
        <f>D6*1600/10000</f>
        <v>368</v>
      </c>
      <c r="L6" s="22"/>
      <c r="M6" s="63" t="s">
        <v>19</v>
      </c>
    </row>
    <row r="7" spans="1:13" s="2" customFormat="1" ht="24.75" customHeight="1">
      <c r="A7" s="23"/>
      <c r="B7" s="24">
        <v>2</v>
      </c>
      <c r="C7" s="24" t="s">
        <v>20</v>
      </c>
      <c r="D7" s="25">
        <v>568</v>
      </c>
      <c r="E7" s="20">
        <f>D7*75</f>
        <v>42600</v>
      </c>
      <c r="F7" s="21">
        <f>D7*800/10000</f>
        <v>45.44</v>
      </c>
      <c r="G7" s="22">
        <f>SUM(D7*200/10000)</f>
        <v>11.36</v>
      </c>
      <c r="H7" s="19">
        <f>D7*1500/10000</f>
        <v>85.2</v>
      </c>
      <c r="I7" s="19">
        <f>F7+G7+H7</f>
        <v>142</v>
      </c>
      <c r="J7" s="22">
        <f>D7*900/10000</f>
        <v>51.12</v>
      </c>
      <c r="K7" s="22">
        <f>D7*1600/10000</f>
        <v>90.88</v>
      </c>
      <c r="L7" s="22"/>
      <c r="M7" s="63"/>
    </row>
    <row r="8" spans="1:13" s="2" customFormat="1" ht="24.75" customHeight="1">
      <c r="A8" s="17"/>
      <c r="B8" s="24">
        <v>3</v>
      </c>
      <c r="C8" s="24" t="s">
        <v>21</v>
      </c>
      <c r="D8" s="26">
        <v>2000</v>
      </c>
      <c r="E8" s="20"/>
      <c r="F8" s="21"/>
      <c r="G8" s="22"/>
      <c r="H8" s="19">
        <f>D8*400/10000</f>
        <v>80</v>
      </c>
      <c r="I8" s="19">
        <f>F8+G8+H8</f>
        <v>80</v>
      </c>
      <c r="J8" s="22">
        <f>D8*400/10000</f>
        <v>80</v>
      </c>
      <c r="K8" s="22"/>
      <c r="L8" s="40"/>
      <c r="M8" s="64" t="s">
        <v>22</v>
      </c>
    </row>
    <row r="9" spans="1:13" s="2" customFormat="1" ht="24.75" customHeight="1">
      <c r="A9" s="17"/>
      <c r="B9" s="24">
        <v>4</v>
      </c>
      <c r="C9" s="27" t="s">
        <v>23</v>
      </c>
      <c r="D9" s="28">
        <v>1000</v>
      </c>
      <c r="E9" s="20"/>
      <c r="F9" s="21"/>
      <c r="G9" s="29"/>
      <c r="H9" s="28">
        <v>250</v>
      </c>
      <c r="I9" s="28">
        <f>D9*2500/10000</f>
        <v>250</v>
      </c>
      <c r="J9" s="22">
        <f>D9*900/10000</f>
        <v>90</v>
      </c>
      <c r="K9" s="22">
        <f>D9*1600/10000</f>
        <v>160</v>
      </c>
      <c r="L9" s="29"/>
      <c r="M9" s="65" t="s">
        <v>19</v>
      </c>
    </row>
    <row r="10" spans="1:13" s="2" customFormat="1" ht="24.75" customHeight="1">
      <c r="A10" s="17"/>
      <c r="B10" s="24">
        <v>5</v>
      </c>
      <c r="C10" s="30" t="s">
        <v>24</v>
      </c>
      <c r="D10" s="28">
        <v>132</v>
      </c>
      <c r="E10" s="20">
        <f>D10*75</f>
        <v>9900</v>
      </c>
      <c r="F10" s="21">
        <f>D10*800/10000</f>
        <v>10.56</v>
      </c>
      <c r="G10" s="21">
        <f>D10*200/10000</f>
        <v>2.64</v>
      </c>
      <c r="H10" s="25">
        <f>D10*1500/10000</f>
        <v>19.8</v>
      </c>
      <c r="I10" s="25">
        <f>H10+G10+F10</f>
        <v>33</v>
      </c>
      <c r="J10" s="22">
        <f>D10*900/10000</f>
        <v>11.88</v>
      </c>
      <c r="K10" s="22">
        <f>D10*1600/10000</f>
        <v>21.12</v>
      </c>
      <c r="L10" s="29"/>
      <c r="M10" s="65"/>
    </row>
    <row r="11" spans="1:13" s="2" customFormat="1" ht="24.75" customHeight="1">
      <c r="A11" s="17"/>
      <c r="B11" s="24">
        <v>6</v>
      </c>
      <c r="C11" s="31" t="s">
        <v>25</v>
      </c>
      <c r="D11" s="32">
        <v>4000</v>
      </c>
      <c r="E11" s="33"/>
      <c r="F11" s="34"/>
      <c r="G11" s="34"/>
      <c r="H11" s="35">
        <v>260</v>
      </c>
      <c r="I11" s="35">
        <f>D11*650/10000</f>
        <v>260</v>
      </c>
      <c r="J11" s="22">
        <f>D11*650/10000</f>
        <v>260</v>
      </c>
      <c r="K11" s="40"/>
      <c r="L11" s="34"/>
      <c r="M11" s="64" t="s">
        <v>26</v>
      </c>
    </row>
    <row r="12" spans="1:13" s="2" customFormat="1" ht="24.75" customHeight="1">
      <c r="A12" s="36"/>
      <c r="B12" s="37" t="s">
        <v>27</v>
      </c>
      <c r="C12" s="38"/>
      <c r="D12" s="26">
        <f aca="true" t="shared" si="1" ref="D12:K12">SUM(D6:D11)</f>
        <v>10000</v>
      </c>
      <c r="E12" s="39">
        <f t="shared" si="1"/>
        <v>225000</v>
      </c>
      <c r="F12" s="40">
        <f t="shared" si="1"/>
        <v>240</v>
      </c>
      <c r="G12" s="40">
        <f t="shared" si="1"/>
        <v>60</v>
      </c>
      <c r="H12" s="26">
        <f t="shared" si="1"/>
        <v>1040</v>
      </c>
      <c r="I12" s="26">
        <f t="shared" si="1"/>
        <v>1340</v>
      </c>
      <c r="J12" s="40">
        <f t="shared" si="1"/>
        <v>700</v>
      </c>
      <c r="K12" s="40">
        <f t="shared" si="1"/>
        <v>640</v>
      </c>
      <c r="L12" s="40"/>
      <c r="M12" s="66"/>
    </row>
    <row r="13" spans="1:13" s="3" customFormat="1" ht="24.75" customHeight="1">
      <c r="A13" s="41" t="s">
        <v>28</v>
      </c>
      <c r="B13" s="42">
        <v>7</v>
      </c>
      <c r="C13" s="43" t="s">
        <v>29</v>
      </c>
      <c r="D13" s="29"/>
      <c r="E13" s="44"/>
      <c r="F13" s="44"/>
      <c r="G13" s="29"/>
      <c r="H13" s="29"/>
      <c r="I13" s="29">
        <v>100</v>
      </c>
      <c r="J13" s="29"/>
      <c r="K13" s="29"/>
      <c r="L13" s="29">
        <v>100</v>
      </c>
      <c r="M13" s="67"/>
    </row>
    <row r="14" spans="1:13" s="3" customFormat="1" ht="24.75" customHeight="1">
      <c r="A14" s="41"/>
      <c r="B14" s="37" t="s">
        <v>27</v>
      </c>
      <c r="C14" s="38"/>
      <c r="D14" s="29"/>
      <c r="E14" s="29"/>
      <c r="F14" s="29"/>
      <c r="G14" s="29"/>
      <c r="H14" s="29"/>
      <c r="I14" s="29">
        <v>100</v>
      </c>
      <c r="J14" s="29"/>
      <c r="K14" s="29"/>
      <c r="L14" s="29">
        <v>100</v>
      </c>
      <c r="M14" s="67"/>
    </row>
    <row r="15" spans="1:13" s="4" customFormat="1" ht="24.75" customHeight="1">
      <c r="A15" s="45" t="s">
        <v>30</v>
      </c>
      <c r="B15" s="45">
        <v>8</v>
      </c>
      <c r="C15" s="46" t="s">
        <v>30</v>
      </c>
      <c r="D15" s="47"/>
      <c r="E15" s="34"/>
      <c r="F15" s="34"/>
      <c r="G15" s="34"/>
      <c r="H15" s="35"/>
      <c r="I15" s="35">
        <v>235.06</v>
      </c>
      <c r="J15" s="68"/>
      <c r="K15" s="68">
        <v>10</v>
      </c>
      <c r="L15" s="35">
        <v>225.06</v>
      </c>
      <c r="M15" s="69"/>
    </row>
    <row r="16" spans="1:13" s="4" customFormat="1" ht="24.75" customHeight="1">
      <c r="A16" s="48"/>
      <c r="B16" s="49" t="s">
        <v>27</v>
      </c>
      <c r="C16" s="50"/>
      <c r="D16" s="34"/>
      <c r="E16" s="34"/>
      <c r="F16" s="34"/>
      <c r="G16" s="34"/>
      <c r="H16" s="35"/>
      <c r="I16" s="35">
        <f>SUM(I15)</f>
        <v>235.06</v>
      </c>
      <c r="J16" s="68"/>
      <c r="K16" s="68">
        <v>10</v>
      </c>
      <c r="L16" s="35">
        <v>225.06</v>
      </c>
      <c r="M16" s="69"/>
    </row>
    <row r="17" spans="1:13" ht="21" customHeight="1">
      <c r="A17" s="51" t="s">
        <v>31</v>
      </c>
      <c r="B17" s="51">
        <v>9</v>
      </c>
      <c r="C17" s="52" t="s">
        <v>31</v>
      </c>
      <c r="D17" s="53">
        <v>5000</v>
      </c>
      <c r="E17" s="44"/>
      <c r="F17" s="44"/>
      <c r="G17" s="44"/>
      <c r="H17" s="54"/>
      <c r="I17" s="54">
        <f>D17*90/10000</f>
        <v>45</v>
      </c>
      <c r="J17" s="70">
        <v>45</v>
      </c>
      <c r="K17" s="70"/>
      <c r="L17" s="54"/>
      <c r="M17" s="67" t="s">
        <v>32</v>
      </c>
    </row>
    <row r="18" spans="1:13" ht="21.75" customHeight="1">
      <c r="A18" s="55"/>
      <c r="B18" s="56" t="s">
        <v>27</v>
      </c>
      <c r="C18" s="57"/>
      <c r="D18" s="44"/>
      <c r="E18" s="44"/>
      <c r="F18" s="44"/>
      <c r="G18" s="44"/>
      <c r="H18" s="54"/>
      <c r="I18" s="54">
        <f>I17</f>
        <v>45</v>
      </c>
      <c r="J18" s="70">
        <f>J17</f>
        <v>45</v>
      </c>
      <c r="K18" s="70"/>
      <c r="L18" s="54"/>
      <c r="M18" s="71"/>
    </row>
    <row r="19" spans="5:13" ht="14.25">
      <c r="E19" s="58"/>
      <c r="F19" s="58"/>
      <c r="G19" s="58"/>
      <c r="H19" s="58"/>
      <c r="I19" s="58"/>
      <c r="J19" s="58"/>
      <c r="K19" s="58"/>
      <c r="L19" s="58"/>
      <c r="M19" s="72"/>
    </row>
    <row r="20" spans="5:13" ht="14.25">
      <c r="E20" s="58"/>
      <c r="F20" s="58"/>
      <c r="G20" s="58"/>
      <c r="H20" s="58"/>
      <c r="I20" s="58"/>
      <c r="J20" s="58"/>
      <c r="K20" s="58"/>
      <c r="L20" s="58"/>
      <c r="M20" s="72"/>
    </row>
    <row r="21" spans="5:13" ht="14.25">
      <c r="E21" s="58"/>
      <c r="F21" s="58"/>
      <c r="G21" s="58"/>
      <c r="H21" s="58"/>
      <c r="I21" s="58"/>
      <c r="J21" s="58"/>
      <c r="K21" s="58"/>
      <c r="L21" s="58"/>
      <c r="M21" s="72"/>
    </row>
    <row r="22" spans="5:13" ht="14.25">
      <c r="E22" s="58"/>
      <c r="F22" s="58"/>
      <c r="G22" s="58"/>
      <c r="H22" s="58"/>
      <c r="I22" s="58"/>
      <c r="J22" s="58"/>
      <c r="K22" s="58"/>
      <c r="L22" s="58"/>
      <c r="M22" s="72"/>
    </row>
    <row r="23" spans="5:13" ht="14.25">
      <c r="E23" s="58"/>
      <c r="F23" s="58"/>
      <c r="G23" s="58"/>
      <c r="H23" s="58"/>
      <c r="I23" s="58"/>
      <c r="J23" s="58"/>
      <c r="K23" s="58"/>
      <c r="L23" s="58"/>
      <c r="M23" s="72"/>
    </row>
    <row r="24" spans="5:13" ht="14.25">
      <c r="E24" s="58"/>
      <c r="F24" s="58"/>
      <c r="G24" s="58"/>
      <c r="H24" s="58"/>
      <c r="I24" s="58"/>
      <c r="J24" s="58"/>
      <c r="K24" s="58"/>
      <c r="L24" s="58"/>
      <c r="M24" s="72"/>
    </row>
    <row r="25" spans="5:13" ht="14.25">
      <c r="E25" s="58"/>
      <c r="F25" s="58"/>
      <c r="G25" s="58"/>
      <c r="H25" s="58"/>
      <c r="I25" s="58"/>
      <c r="J25" s="58"/>
      <c r="K25" s="58"/>
      <c r="L25" s="58"/>
      <c r="M25" s="72"/>
    </row>
    <row r="26" spans="5:13" ht="14.25">
      <c r="E26" s="58"/>
      <c r="F26" s="58"/>
      <c r="G26" s="58"/>
      <c r="H26" s="58"/>
      <c r="I26" s="58"/>
      <c r="J26" s="58"/>
      <c r="K26" s="58"/>
      <c r="L26" s="58"/>
      <c r="M26" s="72"/>
    </row>
    <row r="27" spans="5:13" ht="14.25">
      <c r="E27" s="58"/>
      <c r="F27" s="58"/>
      <c r="G27" s="58"/>
      <c r="H27" s="58"/>
      <c r="I27" s="58"/>
      <c r="J27" s="58"/>
      <c r="K27" s="58"/>
      <c r="L27" s="58"/>
      <c r="M27" s="72"/>
    </row>
    <row r="28" spans="5:13" ht="14.25">
      <c r="E28" s="58"/>
      <c r="F28" s="58"/>
      <c r="G28" s="58"/>
      <c r="H28" s="58"/>
      <c r="I28" s="58"/>
      <c r="J28" s="58"/>
      <c r="K28" s="58"/>
      <c r="L28" s="58"/>
      <c r="M28" s="72"/>
    </row>
    <row r="29" spans="5:13" ht="14.25">
      <c r="E29" s="58"/>
      <c r="F29" s="58"/>
      <c r="G29" s="58"/>
      <c r="H29" s="58"/>
      <c r="I29" s="58"/>
      <c r="J29" s="58"/>
      <c r="K29" s="58"/>
      <c r="L29" s="58"/>
      <c r="M29" s="72"/>
    </row>
    <row r="30" spans="5:13" ht="14.25">
      <c r="E30" s="58"/>
      <c r="F30" s="58"/>
      <c r="G30" s="58"/>
      <c r="H30" s="58"/>
      <c r="I30" s="58"/>
      <c r="J30" s="58"/>
      <c r="K30" s="58"/>
      <c r="L30" s="58"/>
      <c r="M30" s="72"/>
    </row>
    <row r="31" spans="5:13" ht="14.25">
      <c r="E31" s="58"/>
      <c r="F31" s="58"/>
      <c r="G31" s="58"/>
      <c r="H31" s="58"/>
      <c r="I31" s="58"/>
      <c r="J31" s="58"/>
      <c r="K31" s="58"/>
      <c r="L31" s="58"/>
      <c r="M31" s="72"/>
    </row>
    <row r="32" spans="5:13" ht="14.25">
      <c r="E32" s="58"/>
      <c r="F32" s="58"/>
      <c r="G32" s="58"/>
      <c r="H32" s="58"/>
      <c r="I32" s="58"/>
      <c r="J32" s="58"/>
      <c r="K32" s="58"/>
      <c r="L32" s="58"/>
      <c r="M32" s="72"/>
    </row>
    <row r="33" spans="5:13" ht="14.25">
      <c r="E33" s="58"/>
      <c r="F33" s="58"/>
      <c r="G33" s="58"/>
      <c r="H33" s="58"/>
      <c r="I33" s="58"/>
      <c r="J33" s="58"/>
      <c r="K33" s="58"/>
      <c r="L33" s="58"/>
      <c r="M33" s="72"/>
    </row>
    <row r="34" spans="5:13" ht="14.25">
      <c r="E34" s="58"/>
      <c r="F34" s="58"/>
      <c r="G34" s="58"/>
      <c r="H34" s="58"/>
      <c r="I34" s="58"/>
      <c r="J34" s="58"/>
      <c r="K34" s="58"/>
      <c r="L34" s="58"/>
      <c r="M34" s="72"/>
    </row>
    <row r="35" spans="5:13" ht="14.25">
      <c r="E35" s="58"/>
      <c r="F35" s="58"/>
      <c r="G35" s="58"/>
      <c r="H35" s="58"/>
      <c r="I35" s="58"/>
      <c r="J35" s="58"/>
      <c r="K35" s="58"/>
      <c r="L35" s="58"/>
      <c r="M35" s="72"/>
    </row>
    <row r="36" spans="5:13" ht="14.25">
      <c r="E36" s="58"/>
      <c r="F36" s="58"/>
      <c r="G36" s="58"/>
      <c r="H36" s="58"/>
      <c r="I36" s="58"/>
      <c r="J36" s="58"/>
      <c r="K36" s="58"/>
      <c r="L36" s="58"/>
      <c r="M36" s="72"/>
    </row>
    <row r="37" spans="5:13" ht="14.25">
      <c r="E37" s="58"/>
      <c r="F37" s="58"/>
      <c r="G37" s="58"/>
      <c r="H37" s="58"/>
      <c r="I37" s="58"/>
      <c r="J37" s="58"/>
      <c r="K37" s="58"/>
      <c r="L37" s="58"/>
      <c r="M37" s="72"/>
    </row>
    <row r="38" spans="5:13" ht="14.25">
      <c r="E38" s="58"/>
      <c r="F38" s="58"/>
      <c r="G38" s="58"/>
      <c r="H38" s="58"/>
      <c r="I38" s="58"/>
      <c r="J38" s="58"/>
      <c r="K38" s="58"/>
      <c r="L38" s="58"/>
      <c r="M38" s="72"/>
    </row>
    <row r="39" spans="5:13" ht="14.25">
      <c r="E39" s="58"/>
      <c r="F39" s="58"/>
      <c r="G39" s="58"/>
      <c r="H39" s="58"/>
      <c r="I39" s="58"/>
      <c r="J39" s="58"/>
      <c r="K39" s="58"/>
      <c r="L39" s="58"/>
      <c r="M39" s="72"/>
    </row>
    <row r="40" spans="5:13" ht="14.25">
      <c r="E40" s="58"/>
      <c r="F40" s="58"/>
      <c r="G40" s="58"/>
      <c r="H40" s="58"/>
      <c r="I40" s="58"/>
      <c r="J40" s="58"/>
      <c r="K40" s="58"/>
      <c r="L40" s="58"/>
      <c r="M40" s="72"/>
    </row>
    <row r="41" spans="5:13" ht="14.25">
      <c r="E41" s="58"/>
      <c r="F41" s="58"/>
      <c r="G41" s="58"/>
      <c r="H41" s="58"/>
      <c r="I41" s="58"/>
      <c r="J41" s="58"/>
      <c r="K41" s="58"/>
      <c r="L41" s="58"/>
      <c r="M41" s="72"/>
    </row>
    <row r="42" spans="5:13" ht="14.25">
      <c r="E42" s="58"/>
      <c r="F42" s="58"/>
      <c r="G42" s="58"/>
      <c r="H42" s="58"/>
      <c r="I42" s="58"/>
      <c r="J42" s="58"/>
      <c r="K42" s="58"/>
      <c r="L42" s="58"/>
      <c r="M42" s="72"/>
    </row>
    <row r="43" spans="5:13" ht="14.25">
      <c r="E43" s="58"/>
      <c r="F43" s="58"/>
      <c r="G43" s="58"/>
      <c r="H43" s="58"/>
      <c r="I43" s="58"/>
      <c r="J43" s="58"/>
      <c r="K43" s="58"/>
      <c r="L43" s="58"/>
      <c r="M43" s="72"/>
    </row>
    <row r="44" spans="5:13" ht="14.25">
      <c r="E44" s="58"/>
      <c r="F44" s="58"/>
      <c r="G44" s="58"/>
      <c r="H44" s="58"/>
      <c r="I44" s="58"/>
      <c r="J44" s="58"/>
      <c r="K44" s="58"/>
      <c r="L44" s="58"/>
      <c r="M44" s="72"/>
    </row>
    <row r="45" spans="5:13" ht="14.25">
      <c r="E45" s="58"/>
      <c r="F45" s="58"/>
      <c r="G45" s="58"/>
      <c r="H45" s="58"/>
      <c r="I45" s="58"/>
      <c r="J45" s="58"/>
      <c r="K45" s="58"/>
      <c r="L45" s="58"/>
      <c r="M45" s="72"/>
    </row>
    <row r="46" spans="5:13" ht="14.25">
      <c r="E46" s="58"/>
      <c r="F46" s="58"/>
      <c r="G46" s="58"/>
      <c r="H46" s="58"/>
      <c r="I46" s="58"/>
      <c r="J46" s="58"/>
      <c r="K46" s="58"/>
      <c r="L46" s="58"/>
      <c r="M46" s="72"/>
    </row>
    <row r="47" spans="5:13" ht="14.25">
      <c r="E47" s="58"/>
      <c r="F47" s="58"/>
      <c r="G47" s="58"/>
      <c r="H47" s="58"/>
      <c r="I47" s="58"/>
      <c r="J47" s="58"/>
      <c r="K47" s="58"/>
      <c r="L47" s="58"/>
      <c r="M47" s="72"/>
    </row>
    <row r="48" spans="5:13" ht="14.25">
      <c r="E48" s="58"/>
      <c r="F48" s="58"/>
      <c r="G48" s="58"/>
      <c r="H48" s="58"/>
      <c r="I48" s="58"/>
      <c r="J48" s="58"/>
      <c r="K48" s="58"/>
      <c r="L48" s="58"/>
      <c r="M48" s="72"/>
    </row>
    <row r="49" spans="5:13" ht="14.25">
      <c r="E49" s="58"/>
      <c r="F49" s="58"/>
      <c r="G49" s="58"/>
      <c r="H49" s="58"/>
      <c r="I49" s="58"/>
      <c r="J49" s="58"/>
      <c r="K49" s="58"/>
      <c r="L49" s="58"/>
      <c r="M49" s="72"/>
    </row>
    <row r="50" spans="5:13" ht="14.25">
      <c r="E50" s="58"/>
      <c r="F50" s="58"/>
      <c r="G50" s="58"/>
      <c r="H50" s="58"/>
      <c r="I50" s="58"/>
      <c r="J50" s="58"/>
      <c r="K50" s="58"/>
      <c r="L50" s="58"/>
      <c r="M50" s="72"/>
    </row>
    <row r="51" spans="5:13" ht="14.25">
      <c r="E51" s="58"/>
      <c r="F51" s="58"/>
      <c r="G51" s="58"/>
      <c r="H51" s="58"/>
      <c r="I51" s="58"/>
      <c r="J51" s="58"/>
      <c r="K51" s="58"/>
      <c r="L51" s="58"/>
      <c r="M51" s="72"/>
    </row>
    <row r="52" spans="5:13" ht="14.25">
      <c r="E52" s="58"/>
      <c r="F52" s="58"/>
      <c r="G52" s="58"/>
      <c r="H52" s="58"/>
      <c r="I52" s="58"/>
      <c r="J52" s="58"/>
      <c r="K52" s="58"/>
      <c r="L52" s="58"/>
      <c r="M52" s="72"/>
    </row>
    <row r="53" spans="5:13" ht="14.25">
      <c r="E53" s="58"/>
      <c r="F53" s="58"/>
      <c r="G53" s="58"/>
      <c r="H53" s="58"/>
      <c r="I53" s="58"/>
      <c r="J53" s="58"/>
      <c r="K53" s="58"/>
      <c r="L53" s="58"/>
      <c r="M53" s="72"/>
    </row>
    <row r="54" spans="5:13" ht="14.25">
      <c r="E54" s="58"/>
      <c r="F54" s="58"/>
      <c r="G54" s="58"/>
      <c r="H54" s="58"/>
      <c r="I54" s="58"/>
      <c r="J54" s="58"/>
      <c r="K54" s="58"/>
      <c r="L54" s="58"/>
      <c r="M54" s="72"/>
    </row>
    <row r="55" spans="5:13" ht="14.25">
      <c r="E55" s="58"/>
      <c r="F55" s="58"/>
      <c r="G55" s="58"/>
      <c r="H55" s="58"/>
      <c r="I55" s="58"/>
      <c r="J55" s="58"/>
      <c r="K55" s="58"/>
      <c r="L55" s="58"/>
      <c r="M55" s="72"/>
    </row>
    <row r="56" spans="5:13" ht="14.25">
      <c r="E56" s="58"/>
      <c r="F56" s="58"/>
      <c r="G56" s="58"/>
      <c r="H56" s="58"/>
      <c r="I56" s="58"/>
      <c r="J56" s="58"/>
      <c r="K56" s="58"/>
      <c r="L56" s="58"/>
      <c r="M56" s="72"/>
    </row>
    <row r="57" spans="5:13" ht="14.25">
      <c r="E57" s="58"/>
      <c r="F57" s="58"/>
      <c r="G57" s="58"/>
      <c r="H57" s="58"/>
      <c r="I57" s="58"/>
      <c r="J57" s="58"/>
      <c r="K57" s="58"/>
      <c r="L57" s="58"/>
      <c r="M57" s="72"/>
    </row>
    <row r="58" spans="5:13" ht="14.25">
      <c r="E58" s="58"/>
      <c r="F58" s="58"/>
      <c r="G58" s="58"/>
      <c r="H58" s="58"/>
      <c r="I58" s="58"/>
      <c r="J58" s="58"/>
      <c r="K58" s="58"/>
      <c r="L58" s="58"/>
      <c r="M58" s="72"/>
    </row>
    <row r="59" spans="5:13" ht="14.25">
      <c r="E59" s="58"/>
      <c r="F59" s="58"/>
      <c r="G59" s="58"/>
      <c r="H59" s="58"/>
      <c r="I59" s="58"/>
      <c r="J59" s="58"/>
      <c r="K59" s="58"/>
      <c r="L59" s="58"/>
      <c r="M59" s="72"/>
    </row>
    <row r="60" spans="5:13" ht="14.25">
      <c r="E60" s="58"/>
      <c r="F60" s="58"/>
      <c r="G60" s="58"/>
      <c r="H60" s="58"/>
      <c r="I60" s="58"/>
      <c r="J60" s="58"/>
      <c r="K60" s="58"/>
      <c r="L60" s="58"/>
      <c r="M60" s="72"/>
    </row>
    <row r="61" spans="5:13" ht="14.25">
      <c r="E61" s="58"/>
      <c r="F61" s="58"/>
      <c r="G61" s="58"/>
      <c r="H61" s="58"/>
      <c r="I61" s="58"/>
      <c r="J61" s="58"/>
      <c r="K61" s="58"/>
      <c r="L61" s="58"/>
      <c r="M61" s="72"/>
    </row>
  </sheetData>
  <sheetProtection/>
  <mergeCells count="22">
    <mergeCell ref="A1:C1"/>
    <mergeCell ref="A2:M2"/>
    <mergeCell ref="E3:F3"/>
    <mergeCell ref="J3:L3"/>
    <mergeCell ref="A5:C5"/>
    <mergeCell ref="B12:C12"/>
    <mergeCell ref="B14:C14"/>
    <mergeCell ref="B16:C16"/>
    <mergeCell ref="B18:C18"/>
    <mergeCell ref="A3:A4"/>
    <mergeCell ref="A6:A12"/>
    <mergeCell ref="A13:A14"/>
    <mergeCell ref="A15:A16"/>
    <mergeCell ref="A17:A18"/>
    <mergeCell ref="D3:D4"/>
    <mergeCell ref="G3:G4"/>
    <mergeCell ref="H3:H4"/>
    <mergeCell ref="I3:I4"/>
    <mergeCell ref="M3:M4"/>
    <mergeCell ref="M6:M7"/>
    <mergeCell ref="M9:M10"/>
    <mergeCell ref="B3:C4"/>
  </mergeCells>
  <printOptions horizontalCentered="1" verticalCentered="1"/>
  <pageMargins left="0.51" right="0.31" top="0.6298611111111111" bottom="0.43000000000000005" header="0.6298611111111111" footer="0.31"/>
  <pageSetup horizontalDpi="600" verticalDpi="600" orientation="landscape" paperSize="9"/>
  <ignoredErrors>
    <ignoredError sqref="F12 I16 J8 H8 I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胡科</cp:lastModifiedBy>
  <cp:lastPrinted>2019-01-23T14:38:11Z</cp:lastPrinted>
  <dcterms:created xsi:type="dcterms:W3CDTF">2012-09-26T08:59:50Z</dcterms:created>
  <dcterms:modified xsi:type="dcterms:W3CDTF">2024-01-25T00:40:00Z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  <property fmtid="{D5CDD505-2E9C-101B-9397-08002B2CF9AE}" pid="4" name="I">
    <vt:lpwstr>BEBD0332679933521180A765805E1DB6</vt:lpwstr>
  </property>
</Properties>
</file>